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<sst xmlns="http://schemas.openxmlformats.org/spreadsheetml/2006/main" count="705" uniqueCount="366">
  <si>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</si>
  <si>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</si>
  <si>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</si>
  <si>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</si>
  <si>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</si>
  <si>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</si>
  <si>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</si>
  <si>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</si>
  <si>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</si>
  <si>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</si>
  <si>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</si>
  <si>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</si>
  <si>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</si>
  <si>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</si>
  <si>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</si>
  <si>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</si>
  <si>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</si>
  <si>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</si>
  <si>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</si>
  <si>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</si>
  <si>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</si>
  <si>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</si>
  <si>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</si>
  <si>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</si>
  <si>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</si>
  <si>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</si>
  <si>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</si>
  <si>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</si>
  <si>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</si>
  <si>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</si>
  <si>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</si>
  <si>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</si>
  <si>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</si>
  <si>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</si>
  <si>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</si>
  <si>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</si>
  <si>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</si>
  <si>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</si>
  <si>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</si>
  <si>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</si>
  <si>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</si>
  <si>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</si>
  <si>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</si>
  <si>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</si>
  <si>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</si>
  <si>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</si>
  <si>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</si>
  <si>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</si>
  <si>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</si>
  <si>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</si>
  <si>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</si>
  <si>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</si>
  <si>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</si>
  <si>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</si>
  <si>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</si>
  <si>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</si>
  <si>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</si>
  <si>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</si>
  <si>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</si>
  <si>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</si>
  <si>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</si>
  <si>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</si>
  <si>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</si>
  <si>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</si>
  <si>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</si>
  <si>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</si>
  <si>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</si>
  <si>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</si>
  <si>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</si>
  <si>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</si>
  <si>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</si>
  <si>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</si>
  <si>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</si>
  <si>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</si>
  <si>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</si>
  <si>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</si>
  <si>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</si>
  <si>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</si>
  <si>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</si>
  <si>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</si>
  <si>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</si>
  <si>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</si>
  <si>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</si>
  <si>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</si>
  <si>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</si>
  <si>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</si>
  <si>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</si>
  <si>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</si>
  <si>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</si>
  <si>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</si>
  <si>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</si>
  <si>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</si>
  <si>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</si>
  <si>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</si>
  <si>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</si>
  <si>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</si>
  <si>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</si>
  <si>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</si>
  <si>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</si>
  <si>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</si>
  <si>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</si>
  <si>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</si>
  <si>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</si>
  <si>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</si>
  <si>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</si>
  <si>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</si>
  <si>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</si>
  <si>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</si>
  <si>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</si>
  <si>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</si>
  <si>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</si>
  <si>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</si>
  <si>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</si>
  <si>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</si>
  <si>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</si>
  <si>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</si>
  <si>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</si>
  <si>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</si>
  <si>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</si>
  <si>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</si>
  <si>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</si>
  <si>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</si>
  <si>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</si>
  <si>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</si>
  <si>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</si>
  <si>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</si>
  <si>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</si>
  <si>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</si>
  <si>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</si>
  <si>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</si>
  <si>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</si>
  <si>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</si>
  <si>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</si>
  <si>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</si>
  <si>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</si>
  <si>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</si>
  <si>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</si>
  <si>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</si>
  <si>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</si>
  <si>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</si>
  <si>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</si>
  <si>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</si>
  <si>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</si>
  <si>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</si>
  <si>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</si>
  <si>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</si>
  <si>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</si>
  <si>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</si>
  <si>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</si>
  <si>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</si>
  <si>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</si>
  <si>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</si>
  <si>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</si>
  <si>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</si>
  <si>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</si>
  <si>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</si>
  <si>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</si>
  <si>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</si>
  <si>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</si>
  <si>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</si>
  <si>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</si>
  <si>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</si>
  <si>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</si>
  <si>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</si>
  <si>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</si>
  <si>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</si>
  <si>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</si>
  <si>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</si>
  <si>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</si>
  <si>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</si>
  <si>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</si>
  <si>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</si>
  <si>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</si>
  <si>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</si>
  <si>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</si>
  <si>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</si>
  <si>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</si>
  <si>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</si>
  <si>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</si>
  <si>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</si>
  <si>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</si>
  <si>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</si>
  <si>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</si>
  <si>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</si>
  <si>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</si>
  <si>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</si>
  <si>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</si>
  <si>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</si>
  <si>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</si>
  <si>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</si>
  <si>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</si>
  <si>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</si>
  <si>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</si>
  <si>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</si>
  <si>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</si>
  <si>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</si>
  <si>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</si>
  <si>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</si>
  <si>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</si>
  <si>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</si>
  <si>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</si>
  <si>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</si>
  <si>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</si>
  <si>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</si>
  <si>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</si>
  <si>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</si>
  <si>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</si>
  <si>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</si>
  <si>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</si>
  <si>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</si>
  <si>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</si>
  <si>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</si>
  <si>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</si>
  <si>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</si>
  <si>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</si>
  <si>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</si>
  <si>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</si>
  <si>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</si>
  <si>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</si>
  <si>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</si>
  <si>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</si>
  <si>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</si>
  <si>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</si>
  <si>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</si>
  <si>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</si>
  <si>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</si>
  <si>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</si>
  <si>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</si>
  <si>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</si>
  <si>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</si>
  <si>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</si>
  <si>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</si>
  <si>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</si>
  <si>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</si>
  <si>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</si>
  <si>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</si>
  <si>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</si>
  <si>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</si>
  <si>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</si>
  <si>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</si>
  <si>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</si>
  <si>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</si>
  <si>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</si>
  <si>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</si>
  <si>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</si>
  <si>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</si>
  <si>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</si>
  <si>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</si>
  <si>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</si>
  <si>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</si>
  <si>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</si>
  <si>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</si>
  <si>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</si>
  <si>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</si>
  <si>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</si>
  <si>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</si>
  <si>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</si>
  <si>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</si>
  <si>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</si>
  <si>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</si>
  <si>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</si>
  <si>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</si>
  <si>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</si>
  <si>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</si>
  <si>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</si>
  <si>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</si>
  <si>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</si>
  <si>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</si>
  <si>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</si>
  <si>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</si>
  <si>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</si>
  <si>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</si>
  <si>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</si>
  <si>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</si>
  <si>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</si>
  <si>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</si>
  <si>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</si>
  <si>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</si>
  <si>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</si>
  <si>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</si>
  <si>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</si>
  <si>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</si>
  <si>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</si>
  <si>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</si>
  <si>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</si>
  <si>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</si>
  <si>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</si>
  <si>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</si>
  <si>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</si>
  <si>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</si>
  <si>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</si>
  <si>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</si>
  <si>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</si>
  <si>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</si>
  <si>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</si>
  <si>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</si>
  <si>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</si>
  <si>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</si>
  <si>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</si>
  <si>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</si>
  <si>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</si>
  <si>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</si>
  <si>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</si>
  <si>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</si>
  <si>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</si>
  <si>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</si>
  <si>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</si>
  <si>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</si>
  <si>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</si>
  <si>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</si>
  <si>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</si>
  <si>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</si>
  <si>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</si>
  <si>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</si>
  <si>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</si>
  <si>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</si>
  <si>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</si>
  <si>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</si>
  <si>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</si>
  <si>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</si>
  <si>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</si>
  <si>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</si>
  <si>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</si>
  <si>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</si>
  <si>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</si>
  <si>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</si>
  <si>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</si>
  <si>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</si>
  <si>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</si>
  <si>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</si>
  <si>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</si>
  <si>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</si>
  <si>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</si>
  <si>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</si>
  <si>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</si>
  <si>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</si>
  <si>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</si>
  <si>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</si>
  <si>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</si>
  <si>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</si>
  <si>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</si>
  <si>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</si>
  <si>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</si>
  <si>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</si>
  <si>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</si>
  <si>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</si>
  <si>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</si>
  <si>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</si>
  <si>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</si>
  <si>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</si>
  <si>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</si>
  <si>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</si>
  <si>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</si>
  <si>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</si>
  <si>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</si>
  <si>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</si>
  <si>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</si>
  <si>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</si>
  <si>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</si>
  <si>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</si>
  <si>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</si>
  <si>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</si>
  <si>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</si>
  <si>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</si>
  <si>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"24"  лютого  2021 р.</t>
  </si>
  <si>
    <r>
      <t>"</t>
    </r>
    <r>
      <rPr>
        <u val="single"/>
        <sz val="20"/>
        <rFont val="Arial Cyr"/>
        <family val="0"/>
      </rPr>
      <t xml:space="preserve">      23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</si>
</sst>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.emf" /><Relationship Id="rId3" Type="http://schemas.openxmlformats.org/officeDocument/2006/relationships/image" Target="../media/image23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17.emf" /><Relationship Id="rId7" Type="http://schemas.openxmlformats.org/officeDocument/2006/relationships/image" Target="../media/image24.emf" /><Relationship Id="rId8" Type="http://schemas.openxmlformats.org/officeDocument/2006/relationships/image" Target="../media/image37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20.emf" /><Relationship Id="rId12" Type="http://schemas.openxmlformats.org/officeDocument/2006/relationships/image" Target="../media/image36.emf" /><Relationship Id="rId13" Type="http://schemas.openxmlformats.org/officeDocument/2006/relationships/image" Target="../media/image35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19.emf" /><Relationship Id="rId19" Type="http://schemas.openxmlformats.org/officeDocument/2006/relationships/image" Target="../media/image30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Relationship Id="rId24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O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31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92.46168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120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101</v>
      </c>
      <c r="M21" s="67" t="s">
        <v>106</v>
      </c>
      <c r="N21" s="76"/>
      <c r="O21" s="68" t="s">
        <v>71</v>
      </c>
      <c r="P21" s="67" t="s">
        <v>136</v>
      </c>
      <c r="Q21" s="68" t="s">
        <v>146</v>
      </c>
      <c r="R21" s="67" t="s">
        <v>345</v>
      </c>
      <c r="S21" s="67" t="s">
        <v>11</v>
      </c>
      <c r="T21" s="67" t="s">
        <v>286</v>
      </c>
      <c r="U21" s="67"/>
      <c r="V21" s="67"/>
      <c r="W21" s="67" t="s">
        <v>118</v>
      </c>
      <c r="X21" s="67" t="s">
        <v>9</v>
      </c>
      <c r="Y21" s="76"/>
      <c r="Z21" s="68" t="s">
        <v>83</v>
      </c>
      <c r="AA21" s="67" t="s">
        <v>322</v>
      </c>
      <c r="AB21" s="67" t="s">
        <v>225</v>
      </c>
      <c r="AC21" s="67" t="s">
        <v>98</v>
      </c>
      <c r="AD21" s="67" t="s">
        <v>11</v>
      </c>
      <c r="AE21" s="67" t="s">
        <v>106</v>
      </c>
      <c r="AF21" s="67" t="s">
        <v>108</v>
      </c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31</v>
      </c>
      <c r="H23" s="20">
        <f>G23</f>
        <v>31</v>
      </c>
      <c r="I23" s="20">
        <f>G23</f>
        <v>31</v>
      </c>
      <c r="J23" s="20">
        <f>G23</f>
        <v>31</v>
      </c>
      <c r="K23" s="20">
        <f>G23</f>
        <v>31</v>
      </c>
      <c r="L23" s="20">
        <f>G23</f>
        <v>31</v>
      </c>
      <c r="M23" s="20">
        <f>G23</f>
        <v>31</v>
      </c>
      <c r="N23" s="70">
        <f>G23</f>
        <v>31</v>
      </c>
      <c r="O23" s="21">
        <v>31</v>
      </c>
      <c r="P23" s="20">
        <f aca="true" t="shared" si="0" ref="P23:V23">O23</f>
        <v>31</v>
      </c>
      <c r="Q23" s="21">
        <f t="shared" si="0"/>
        <v>31</v>
      </c>
      <c r="R23" s="20">
        <f t="shared" si="0"/>
        <v>31</v>
      </c>
      <c r="S23" s="20">
        <f t="shared" si="0"/>
        <v>31</v>
      </c>
      <c r="T23" s="20">
        <f t="shared" si="0"/>
        <v>31</v>
      </c>
      <c r="U23" s="20">
        <f t="shared" si="0"/>
        <v>31</v>
      </c>
      <c r="V23" s="20">
        <f t="shared" si="0"/>
        <v>31</v>
      </c>
      <c r="W23" s="20">
        <v>31</v>
      </c>
      <c r="X23" s="20">
        <f>W23</f>
        <v>31</v>
      </c>
      <c r="Y23" s="70">
        <f>X23</f>
        <v>31</v>
      </c>
      <c r="Z23" s="21">
        <v>31</v>
      </c>
      <c r="AA23" s="20">
        <f>Z23</f>
        <v>31</v>
      </c>
      <c r="AB23" s="20">
        <f aca="true" t="shared" si="1" ref="AB23:AG23">AA23</f>
        <v>31</v>
      </c>
      <c r="AC23" s="20">
        <f t="shared" si="1"/>
        <v>31</v>
      </c>
      <c r="AD23" s="20">
        <f t="shared" si="1"/>
        <v>31</v>
      </c>
      <c r="AE23" s="20">
        <f t="shared" si="1"/>
        <v>31</v>
      </c>
      <c r="AF23" s="20">
        <f t="shared" si="1"/>
        <v>31</v>
      </c>
      <c r="AG23" s="70">
        <f t="shared" si="1"/>
        <v>31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 t="str">
        <f>IF(завтрак6="хліб житній",DS2,(IF(завтрак6="хліб пшеничний",DR2,(VLOOKUP(завтрак6,таб,67,FALSE)))))</f>
        <v>200/7</v>
      </c>
      <c r="M24" s="41">
        <v>290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150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150</v>
      </c>
      <c r="AE24" s="40">
        <v>260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0.16</v>
      </c>
      <c r="AJ27" s="173"/>
      <c r="AK27" s="160">
        <f>SUM(G28:AG28)</f>
        <v>4.96</v>
      </c>
      <c r="AL27" s="161"/>
      <c r="AM27" s="317">
        <f>IF(AK27=0,0,AS117)</f>
        <v>117.5</v>
      </c>
      <c r="AN27" s="315">
        <f>AK27*AM27</f>
        <v>582.8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4.96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0.05</v>
      </c>
      <c r="AJ33" s="173"/>
      <c r="AK33" s="160">
        <f>SUM(G34:AG34)</f>
        <v>1.55</v>
      </c>
      <c r="AL33" s="161"/>
      <c r="AM33" s="317">
        <f>IF(AK33=0,0,AV117)</f>
        <v>98.2</v>
      </c>
      <c r="AN33" s="315">
        <f>AK33*AM33</f>
        <v>152.21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  <v>1.55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0.116</v>
      </c>
      <c r="AJ37" s="173"/>
      <c r="AK37" s="160">
        <f>SUM(G38:AG38)</f>
        <v>3.596</v>
      </c>
      <c r="AL37" s="161"/>
      <c r="AM37" s="317">
        <f>IF(AK37=0,0,AX117)</f>
        <v>57.16</v>
      </c>
      <c r="AN37" s="315">
        <f>AK37*AM37</f>
        <v>205.54736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3.596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8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0.049999999999999996</v>
      </c>
      <c r="AJ41" s="173"/>
      <c r="AK41" s="160">
        <f>SUM(G42:AG42)</f>
        <v>1.5499999999999998</v>
      </c>
      <c r="AL41" s="161"/>
      <c r="AM41" s="317">
        <f>IF(AK41=0,0,AZ117)</f>
        <v>165.332</v>
      </c>
      <c r="AN41" s="315">
        <f>AK41*AM41</f>
        <v>256.2646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0.217</v>
      </c>
      <c r="H42" s="47">
        <f t="shared" si="26"/>
      </c>
      <c r="I42" s="46">
        <f t="shared" si="26"/>
        <v>0.62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0.248</v>
      </c>
      <c r="P42" s="46">
        <f t="shared" si="27"/>
        <v>0.186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0.093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0.186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v>6</v>
      </c>
      <c r="R47" s="28">
        <v>3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0.62</v>
      </c>
      <c r="AL47" s="161"/>
      <c r="AM47" s="317">
        <f>IF(AK47=0,0,BC117)</f>
        <v>44</v>
      </c>
      <c r="AN47" s="315">
        <f>AK47*AM47</f>
        <v>27.28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0.248</v>
      </c>
      <c r="P48" s="46">
        <f t="shared" si="36"/>
      </c>
      <c r="Q48" s="47">
        <f t="shared" si="36"/>
        <v>0.186</v>
      </c>
      <c r="R48" s="46">
        <f t="shared" si="36"/>
        <v>0.093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0.093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0.159</v>
      </c>
      <c r="AJ49" s="173"/>
      <c r="AK49" s="160">
        <f>SUM(G50:AG50)</f>
        <v>4.929</v>
      </c>
      <c r="AL49" s="161"/>
      <c r="AM49" s="317">
        <f>IF(AK49=0,0,BD117)</f>
        <v>18.8</v>
      </c>
      <c r="AN49" s="315">
        <f>AK49*AM49</f>
        <v>92.66520000000001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4.495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0.434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0.20800000000000002</v>
      </c>
      <c r="AJ53" s="173"/>
      <c r="AK53" s="160">
        <f>SUM(G54:AG54)</f>
        <v>6.448</v>
      </c>
      <c r="AL53" s="161"/>
      <c r="AM53" s="317">
        <f>IF(AK53=0,0,BF117)</f>
        <v>24.53</v>
      </c>
      <c r="AN53" s="315">
        <f>AK53*AM53</f>
        <v>158.16944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6.448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</v>
      </c>
      <c r="AJ55" s="173"/>
      <c r="AK55" s="160">
        <f>SUM(G56:AG56)</f>
        <v>0</v>
      </c>
      <c r="AL55" s="161"/>
      <c r="AM55" s="317">
        <f>IF(AK55=0,0,BG117)</f>
        <v>0</v>
      </c>
      <c r="AN55" s="315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0.62</v>
      </c>
      <c r="AL59" s="161"/>
      <c r="AM59" s="317">
        <f>IF(AK59=0,0,BI117)</f>
        <v>128</v>
      </c>
      <c r="AN59" s="315">
        <f>AK59*AM59</f>
        <v>79.36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1.2000000000000002</v>
      </c>
      <c r="AJ61" s="173"/>
      <c r="AK61" s="234">
        <f>SUM(G62:AG62)</f>
        <v>37.2</v>
      </c>
      <c r="AL61" s="235"/>
      <c r="AM61" s="317">
        <f>IF(AK61=0,0,BJ117)</f>
        <v>2.7</v>
      </c>
      <c r="AN61" s="315">
        <f>AK61*AM61</f>
        <v>100.44000000000001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3.1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3.1</v>
      </c>
      <c r="AB62" s="24">
        <f t="shared" si="58"/>
      </c>
      <c r="AC62" s="25">
        <f t="shared" si="58"/>
        <v>31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0.08670000000000001</v>
      </c>
      <c r="AJ65" s="173"/>
      <c r="AK65" s="160">
        <f>SUM(G66:AG66)</f>
        <v>2.6877000000000004</v>
      </c>
      <c r="AL65" s="161"/>
      <c r="AM65" s="317">
        <f>IF(AK65=0,0,BL117)</f>
        <v>11.4</v>
      </c>
      <c r="AN65" s="315">
        <f>AK65*AM65</f>
        <v>30.639780000000005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0.124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2.4862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0.0775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v>35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0.034999999999999996</v>
      </c>
      <c r="AJ71" s="173"/>
      <c r="AK71" s="160">
        <f>SUM(G72:AG72)</f>
        <v>1.085</v>
      </c>
      <c r="AL71" s="161"/>
      <c r="AM71" s="317">
        <f>IF(AK71=0,0,BO117)</f>
        <v>16.1</v>
      </c>
      <c r="AN71" s="315">
        <f>AK71*AM71</f>
        <v>17.468500000000002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  <v>1.085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8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0.008</v>
      </c>
      <c r="AJ83" s="173"/>
      <c r="AK83" s="160">
        <f>SUM(G84:AG84)</f>
        <v>0.248</v>
      </c>
      <c r="AL83" s="161"/>
      <c r="AM83" s="317">
        <f>IF(AK83=0,0,BR117)</f>
        <v>24.1</v>
      </c>
      <c r="AN83" s="315">
        <f>AK83*AM83</f>
        <v>5.9768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  <v>0.248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0.06999999999999999</v>
      </c>
      <c r="AJ85" s="173"/>
      <c r="AK85" s="160">
        <f>SUM(G86:AG86)</f>
        <v>2.17</v>
      </c>
      <c r="AL85" s="161"/>
      <c r="AM85" s="317">
        <f>IF(AK85=0,0,BS117)</f>
        <v>17</v>
      </c>
      <c r="AN85" s="315">
        <f>AK85*AM85</f>
        <v>36.89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  <v>2.17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80">
        <f>VLOOKUP(ужин8,таб,33,FALSE)</f>
        <v>0</v>
      </c>
      <c r="AH97" s="174">
        <v>614002</v>
      </c>
      <c r="AI97" s="172">
        <f>AK97/сред</f>
        <v>0.06999999999999999</v>
      </c>
      <c r="AJ97" s="173"/>
      <c r="AK97" s="160">
        <f>SUM(G98:AG98)</f>
        <v>2.17</v>
      </c>
      <c r="AL97" s="161"/>
      <c r="AM97" s="317">
        <f>IF(AK97=0,0,BW117)</f>
        <v>21</v>
      </c>
      <c r="AN97" s="315">
        <f>AK97*AM97</f>
        <v>45.57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0.31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0.465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0.775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0.62</v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80">
        <f>VLOOKUP(ужин8,таб,38,FALSE)</f>
        <v>0</v>
      </c>
      <c r="AH107" s="174">
        <v>615027</v>
      </c>
      <c r="AI107" s="172">
        <f>AK107/сред</f>
        <v>0.02</v>
      </c>
      <c r="AJ107" s="173"/>
      <c r="AK107" s="160">
        <f>SUM(G108:AG108)</f>
        <v>0.62</v>
      </c>
      <c r="AL107" s="161"/>
      <c r="AM107" s="317">
        <f>IF(AK107=0,0,CB117)</f>
        <v>62</v>
      </c>
      <c r="AN107" s="315">
        <f>AK107*AM107</f>
        <v>38.44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0.62</v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6.2</v>
      </c>
      <c r="AL111" s="161"/>
      <c r="AM111" s="317">
        <f>IF(AK111=0,0,CD117)</f>
        <v>21.7</v>
      </c>
      <c r="AN111" s="315">
        <f>AK111*AM111</f>
        <v>134.54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6.2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290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v>10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v>40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v>260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0.6000000000000001</v>
      </c>
      <c r="AJ115" s="173"/>
      <c r="AK115" s="160">
        <f>SUM(G116:AG116)</f>
        <v>18.6</v>
      </c>
      <c r="AL115" s="161"/>
      <c r="AM115" s="317">
        <f>IF(AK115=0,0,CF117)</f>
        <v>16.8</v>
      </c>
      <c r="AN115" s="315">
        <f>AK115*AM115</f>
        <v>312.48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8.99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  <v>0.31</v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  <v>1.24</v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8.06</v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0.001</v>
      </c>
      <c r="AJ123" s="173"/>
      <c r="AK123" s="160">
        <f>SUM(G124:AG124)</f>
        <v>0.031</v>
      </c>
      <c r="AL123" s="161"/>
      <c r="AM123" s="317">
        <v>58</v>
      </c>
      <c r="AN123" s="315">
        <f>AK123*AM123</f>
        <v>1.798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  <v>0.031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0.43599999999999994</v>
      </c>
      <c r="AJ125" s="173"/>
      <c r="AK125" s="160">
        <f>SUM(G126:AG126)</f>
        <v>13.515999999999998</v>
      </c>
      <c r="AL125" s="161"/>
      <c r="AM125" s="317">
        <f>IF(AK125=0,0,CG117)</f>
        <v>13.1</v>
      </c>
      <c r="AN125" s="315">
        <f>AK125*AM125</f>
        <v>177.05959999999996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4.96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8.556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</v>
      </c>
      <c r="AJ127" s="173"/>
      <c r="AK127" s="160">
        <f>SUM(G128:AG128)</f>
        <v>0</v>
      </c>
      <c r="AL127" s="161"/>
      <c r="AM127" s="317">
        <f>IF(AK127=0,0,CH117)</f>
        <v>0</v>
      </c>
      <c r="AN127" s="315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24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0.034</v>
      </c>
      <c r="AJ129" s="173"/>
      <c r="AK129" s="160">
        <f>SUM(G130:AG130)</f>
        <v>1.054</v>
      </c>
      <c r="AL129" s="161"/>
      <c r="AM129" s="317">
        <f>IF(AK129=0,0,CI117)</f>
        <v>5.9</v>
      </c>
      <c r="AN129" s="315">
        <f>AK129*AM129</f>
        <v>6.2186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0.31</v>
      </c>
      <c r="P130" s="45">
        <f t="shared" si="156"/>
      </c>
      <c r="Q130" s="49">
        <f t="shared" si="156"/>
        <v>0.744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0.02</v>
      </c>
      <c r="AJ131" s="173"/>
      <c r="AK131" s="160">
        <f>SUM(G132:AG132)</f>
        <v>0.62</v>
      </c>
      <c r="AL131" s="161"/>
      <c r="AM131" s="317">
        <f>IF(AK131=0,0,CJ117)</f>
        <v>7.8</v>
      </c>
      <c r="AN131" s="315">
        <f>AK131*AM131</f>
        <v>4.836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0.62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43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0.043</v>
      </c>
      <c r="AJ133" s="173"/>
      <c r="AK133" s="160">
        <f>SUM(G134:AG134)</f>
        <v>1.333</v>
      </c>
      <c r="AL133" s="161"/>
      <c r="AM133" s="317">
        <f>IF(AK133=0,0,CK117)</f>
        <v>38</v>
      </c>
      <c r="AN133" s="315">
        <f>AK133*AM133</f>
        <v>50.653999999999996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  <v>1.333</v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28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0.028</v>
      </c>
      <c r="AJ135" s="173"/>
      <c r="AK135" s="160">
        <f>SUM(G136:AG136)</f>
        <v>0.868</v>
      </c>
      <c r="AL135" s="161"/>
      <c r="AM135" s="317">
        <f>IF(AK135=0,0,CL117)</f>
        <v>26.5</v>
      </c>
      <c r="AN135" s="315">
        <f>AK135*AM135</f>
        <v>23.002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  <v>0.868</v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54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0.054</v>
      </c>
      <c r="AJ137" s="173"/>
      <c r="AK137" s="160">
        <f>SUM(G138:AG138)</f>
        <v>1.674</v>
      </c>
      <c r="AL137" s="161"/>
      <c r="AM137" s="317">
        <f>IF(AK137=0,0,CO117)</f>
        <v>6.8</v>
      </c>
      <c r="AN137" s="315">
        <f>AK137*AM137</f>
        <v>11.383199999999999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1.674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0.002</v>
      </c>
      <c r="AJ141" s="173"/>
      <c r="AK141" s="160">
        <f>SUM(G142:AG142)</f>
        <v>0.062</v>
      </c>
      <c r="AL141" s="161"/>
      <c r="AM141" s="317">
        <f>IF(AK141=0,0,CM117)</f>
        <v>52.8</v>
      </c>
      <c r="AN141" s="315">
        <f>AK141*AM141</f>
        <v>3.2735999999999996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  <v>0.062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0.1</v>
      </c>
      <c r="AJ143" s="173"/>
      <c r="AK143" s="160">
        <f>SUM(G144:AG144)</f>
        <v>3.1</v>
      </c>
      <c r="AL143" s="161"/>
      <c r="AM143" s="317">
        <f>IF(AK143=0,0,DF117)</f>
        <v>26.5</v>
      </c>
      <c r="AN143" s="315">
        <f>AK143*AM143</f>
        <v>82.15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3.1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</v>
      </c>
      <c r="AJ147" s="173"/>
      <c r="AK147" s="160">
        <f>SUM(G148:AG148)</f>
        <v>13.950000000000001</v>
      </c>
      <c r="AL147" s="161"/>
      <c r="AM147" s="317">
        <f>IF(AK147=0,0,CQ117)</f>
        <v>13.8</v>
      </c>
      <c r="AN147" s="315">
        <f>AK147*AM147</f>
        <v>192.51000000000002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3.1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4.65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0.031</v>
      </c>
      <c r="AL161" s="161"/>
      <c r="AM161" s="317">
        <f>IF(AK161=0,0,CX117)</f>
        <v>452</v>
      </c>
      <c r="AN161" s="315">
        <f>AK161*AM161</f>
        <v>14.012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0.031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0.31</v>
      </c>
      <c r="AL163" s="161"/>
      <c r="AM163" s="317">
        <f>IF(AK163=0,0,CY117)</f>
        <v>10.24</v>
      </c>
      <c r="AN163" s="315">
        <f>AK163*AM163</f>
        <v>3.1744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0.031</v>
      </c>
      <c r="AL165" s="161"/>
      <c r="AM165" s="317">
        <f>IF(AK165=0,0,CZ117)</f>
        <v>190</v>
      </c>
      <c r="AN165" s="315">
        <f>AK165*AM165</f>
        <v>5.89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0.031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7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0.007</v>
      </c>
      <c r="AJ173" s="173"/>
      <c r="AK173" s="160">
        <f>SUM(G174:AG174)</f>
        <v>0.217</v>
      </c>
      <c r="AL173" s="161"/>
      <c r="AM173" s="317">
        <f>IF(AK173=0,0,DH117)</f>
        <v>46</v>
      </c>
      <c r="AN173" s="315">
        <f>AK173*AM173</f>
        <v>9.982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  <v>0.217</v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0.093</v>
      </c>
      <c r="AL175" s="161"/>
      <c r="AM175" s="317">
        <f>IF(AK175=0,0,DI117)</f>
        <v>39</v>
      </c>
      <c r="AN175" s="315">
        <f>AK175*AM175</f>
        <v>3.627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0.093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2866.31208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2021-02-23T06:16:42Z</cp:lastPrinted>
  <dcterms:created xsi:type="dcterms:W3CDTF">1996-10-08T23:32:33Z</dcterms:created>
  <dcterms:modified xsi:type="dcterms:W3CDTF">2021-02-24T05:32:35Z</dcterms:modified>
  <cp:category/>
  <cp:version/>
  <cp:contentType/>
  <cp:contentStatus/>
</cp:coreProperties>
</file>